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10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8" i="1"/>
  <c r="H28" i="1" s="1"/>
  <c r="H36" i="1"/>
  <c r="F22" i="1"/>
  <c r="H22" i="1" s="1"/>
  <c r="F7" i="1"/>
  <c r="F37" i="1"/>
  <c r="H37" i="1" s="1"/>
  <c r="H27" i="1"/>
  <c r="F47" i="1" l="1"/>
  <c r="F18" i="1"/>
  <c r="F21" i="1"/>
  <c r="F8" i="1"/>
  <c r="F9" i="1"/>
  <c r="F14" i="1"/>
  <c r="F6" i="1" l="1"/>
  <c r="F5" i="1" s="1"/>
  <c r="F11" i="1" s="1"/>
  <c r="F10" i="1" s="1"/>
  <c r="F12" i="1" s="1"/>
  <c r="F13" i="1" s="1"/>
  <c r="F44" i="1"/>
  <c r="F45" i="1" s="1"/>
  <c r="F25" i="1"/>
  <c r="F26" i="1" s="1"/>
  <c r="F38" i="1"/>
  <c r="F40" i="1" s="1"/>
  <c r="F33" i="1"/>
  <c r="F35" i="1" s="1"/>
  <c r="F34" i="1" s="1"/>
  <c r="F23" i="1"/>
  <c r="F19" i="1"/>
  <c r="F17" i="1"/>
  <c r="F42" i="1" l="1"/>
  <c r="F43" i="1" s="1"/>
  <c r="F41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2" i="1"/>
  <c r="H40" i="1"/>
  <c r="H38" i="1"/>
  <c r="H34" i="1"/>
  <c r="H33" i="1"/>
  <c r="H32" i="1"/>
  <c r="H31" i="1"/>
  <c r="H30" i="1"/>
  <c r="H29" i="1"/>
  <c r="H26" i="1"/>
  <c r="H25" i="1"/>
  <c r="H24" i="1"/>
  <c r="H23" i="1"/>
  <c r="H19" i="1"/>
  <c r="H17" i="1"/>
  <c r="H16" i="1"/>
  <c r="H15" i="1"/>
  <c r="H14" i="1"/>
  <c r="H12" i="1"/>
  <c r="H10" i="1"/>
  <c r="H8" i="1"/>
  <c r="H5" i="1"/>
  <c r="H4" i="1"/>
  <c r="H3" i="1"/>
  <c r="H2" i="1"/>
</calcChain>
</file>

<file path=xl/sharedStrings.xml><?xml version="1.0" encoding="utf-8"?>
<sst xmlns="http://schemas.openxmlformats.org/spreadsheetml/2006/main" count="232" uniqueCount="117">
  <si>
    <t>PČ</t>
  </si>
  <si>
    <t>Typ</t>
  </si>
  <si>
    <t>Kód</t>
  </si>
  <si>
    <t>Popis</t>
  </si>
  <si>
    <t>MJ</t>
  </si>
  <si>
    <t>Množství</t>
  </si>
  <si>
    <t>J.cena [CZK]</t>
  </si>
  <si>
    <t>Cena celkem [CZK]</t>
  </si>
  <si>
    <t>Cenová soustava</t>
  </si>
  <si>
    <t>Náklady soupisu celkem</t>
  </si>
  <si>
    <t>D</t>
  </si>
  <si>
    <t>HSV</t>
  </si>
  <si>
    <t>Práce a dodávky HSV</t>
  </si>
  <si>
    <t>1</t>
  </si>
  <si>
    <t>Zemní práce</t>
  </si>
  <si>
    <t>K</t>
  </si>
  <si>
    <t>122101101</t>
  </si>
  <si>
    <t>Odkopávky a prokopávky nezapažené s přehozením výkopku na vzdálenost do 3 m nebo s naložením na dopravní prostředek v horninách tř. 1 a 2 do 100 m3</t>
  </si>
  <si>
    <t>m3</t>
  </si>
  <si>
    <t>CS ÚRS 2016 02</t>
  </si>
  <si>
    <t>VV</t>
  </si>
  <si>
    <t/>
  </si>
  <si>
    <t>122201101</t>
  </si>
  <si>
    <t>Odkopávky a prokopávky nezapažené s přehozením výkopku na vzdálenost do 3 m nebo s naložením na dopravní prostředek v hornině tř. 3 do 100 m3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</si>
  <si>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</si>
  <si>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</si>
  <si>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167101101</t>
  </si>
  <si>
    <t>Nakládání, skládání a překládání neulehlého výkopku nebo sypaniny nakládání, množství do 100 m3, z hornin tř. 1 až 4</t>
  </si>
  <si>
    <t>181102302</t>
  </si>
  <si>
    <t>Úprava pláně na stavbách dálnic v zářezech mimo skalních se zhutněním</t>
  </si>
  <si>
    <t>m2</t>
  </si>
  <si>
    <t>5</t>
  </si>
  <si>
    <t>Komunikace pozemní</t>
  </si>
  <si>
    <t>561041221</t>
  </si>
  <si>
    <t>Zřízení podkladu ze zeminy upravené hydraulickými pojivy cementem s přísadami na bázi zeolitů a minerálů (materiál ve specifikaci) s rozprostřením, promísením, vlhčením, zhutněním a ošetřením vodou plochy přes 1 000 do 5 000 m2, tloušťka po zhutnění přes 250 do 300 mm</t>
  </si>
  <si>
    <t>M</t>
  </si>
  <si>
    <t>245513100</t>
  </si>
  <si>
    <t>přísada do betonu na bázi zeolitů a minerálů</t>
  </si>
  <si>
    <t>kg</t>
  </si>
  <si>
    <t>585221490</t>
  </si>
  <si>
    <t>cement struskoportlandský 32,5 MPa, pro agresivní prostředí vod VL</t>
  </si>
  <si>
    <t>t</t>
  </si>
  <si>
    <t>P</t>
  </si>
  <si>
    <t>Poznámka k položce:
portlandský struskový cement</t>
  </si>
  <si>
    <t>567541111</t>
  </si>
  <si>
    <t>Recyklace podkladní vrstvy za studena na místě rozpojení a reprofilace podkladu s hutněním plochy do 1 000 m2, tloušťky přes 200 do 300 mm</t>
  </si>
  <si>
    <t>572141111</t>
  </si>
  <si>
    <t>Vyrovnání povrchu dosavadních krytů s rozprostřením hmot a zhutněním asfaltovým betonem ACO (AB) tl. od 20 do 40 mm</t>
  </si>
  <si>
    <t>573191111</t>
  </si>
  <si>
    <t>Postřik infiltrační kationaktivní emulzí v množství 1,00 kg/m2</t>
  </si>
  <si>
    <t>577144121</t>
  </si>
  <si>
    <t>Asfaltový beton vrstva obrusná ACO 11 (ABS) s rozprostřením a se zhutněním z nemodifikovaného asfaltu v pruhu šířky přes 3 m tř. I, po zhutnění tl. 50 mm</t>
  </si>
  <si>
    <t>8</t>
  </si>
  <si>
    <t>Trubní vedení</t>
  </si>
  <si>
    <t>899331111</t>
  </si>
  <si>
    <t>Výšková úprava uličního vstupu nebo vpusti do 200 mm zvýšením poklopu</t>
  </si>
  <si>
    <t>kus</t>
  </si>
  <si>
    <t>9</t>
  </si>
  <si>
    <t>Ostatní konstrukce a práce, bourání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</si>
  <si>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</si>
  <si>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</si>
  <si>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m</t>
  </si>
  <si>
    <t>592174650</t>
  </si>
  <si>
    <t>obrubník betonový silniční vibrolisovaný 100x15x25 cm</t>
  </si>
  <si>
    <t>916991121</t>
  </si>
  <si>
    <t>Lože pod obrubníky, krajníky nebo obruby z dlažebních kostek z betonu prostého tř. C 16/20</t>
  </si>
  <si>
    <t>372*0,15*0,3</t>
  </si>
  <si>
    <t>919112212</t>
  </si>
  <si>
    <t>Řezání dilatačních spár v živičném krytu vytvoření komůrky pro těsnící zálivku šířky 10 mm, hloubky 20 mm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</si>
  <si>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</si>
  <si>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</si>
  <si>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919735111</t>
  </si>
  <si>
    <t>Řezání stávajícího živičného krytu nebo podkladu hloubky do 50 mm</t>
  </si>
  <si>
    <t>CS ÚRS 2013 01</t>
  </si>
  <si>
    <t>919741111</t>
  </si>
  <si>
    <t>Ošetření cementobetonové plochy kropením vodou</t>
  </si>
  <si>
    <t>938909331</t>
  </si>
  <si>
    <t>Čištění vozovek metením bláta, prachu nebo hlinitého nánosu s odklizením na hromady na vzdálenost do 20 m nebo naložením na dopravní prostředek ručně povrchu podkladu nebo krytu betonového nebo živičného</t>
  </si>
  <si>
    <t>99</t>
  </si>
  <si>
    <t>Přesun hmot</t>
  </si>
  <si>
    <t>27</t>
  </si>
  <si>
    <t>998225111</t>
  </si>
  <si>
    <t>Přesun hmot pro pozemní komunikace s krytem z kamene, monolitickým betonovým nebo živičným</t>
  </si>
  <si>
    <t>VRN</t>
  </si>
  <si>
    <t>Vedlejší rozpočtové náklady</t>
  </si>
  <si>
    <t>VRN1</t>
  </si>
  <si>
    <t>Průzkumné, geodetické a projektové práce</t>
  </si>
  <si>
    <t>010001000</t>
  </si>
  <si>
    <t>Základní rozdělení průvodních činností a nákladů průzkumné, geodetické a projektové práce</t>
  </si>
  <si>
    <t>soubor</t>
  </si>
  <si>
    <t>VRN3</t>
  </si>
  <si>
    <t>Zařízení staveniště</t>
  </si>
  <si>
    <t>030001000</t>
  </si>
  <si>
    <t>Základní rozdělení průvodních činností a nákladů zařízení staveniště</t>
  </si>
  <si>
    <t>034403000</t>
  </si>
  <si>
    <t>Zařízení staveniště zabezpečení staveniště dopravní značení na staveništi</t>
  </si>
  <si>
    <t>VRN4</t>
  </si>
  <si>
    <t>Inženýrská činnost</t>
  </si>
  <si>
    <t>043194000</t>
  </si>
  <si>
    <t>Inženýrská činnost zkoušky a ostatní měření zkoušky ostatní zkoušky</t>
  </si>
  <si>
    <t>VRN7</t>
  </si>
  <si>
    <t>Provozní vlivy</t>
  </si>
  <si>
    <t>075103000</t>
  </si>
  <si>
    <t>Provozní vlivy ochranná pásma elektrického vedení</t>
  </si>
  <si>
    <t>8+5+4+14+7+32+9+11+12+21+12+16+11</t>
  </si>
  <si>
    <t>399*0,5*0,3</t>
  </si>
  <si>
    <t>3213*0,040*1,1</t>
  </si>
  <si>
    <t>"přísada RoadCem 1,6kg/m3" 1760*0,25*1,6*1,1</t>
  </si>
  <si>
    <t>Kladení dlažby z bet.zámkových dlaždic komunikací pro pěší s ložem z kameniva tl. do 40 mm, s vyplněnm spár s dvojím hutněním tl. 60 mm pro plochy do 50 m2</t>
  </si>
  <si>
    <t>Rozebrání dlažeb a dílců komunikací pro pěší s přemístěním hmot na skládku do 3 m nebo naložením na doprav.prostředek z betonových desek nebo tvarovek</t>
  </si>
  <si>
    <t>odvoz bet.dlaždic z chodníků plus lože - 231,4*0,24</t>
  </si>
  <si>
    <t>"přebytek zeminy po reprofilaci - " 3213*0,06</t>
  </si>
  <si>
    <t>"odvoz na skládku" 248,3+59,9</t>
  </si>
  <si>
    <t>248,3+59,9</t>
  </si>
  <si>
    <t>Podklad ze štěrkodrti ŠD s rozprostřením a zhutněním tl. 150mm</t>
  </si>
  <si>
    <t>Vytrhání obrub s vybouráním lože, s přemístěním hmot na skládku na vzdálenost do 3m nebo naložením na dopravní prostředek</t>
  </si>
  <si>
    <t>dlažba zámková tl.60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</si>
</sst>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38"/>
      <scheme val="minor"/>
    </font>
    <font>
      <sz val="9"/>
      <name val="Trebuchet MS"/>
    </font>
    <font>
      <sz val="9"/>
      <color rgb="FF000000"/>
      <name val="Trebuchet MS"/>
    </font>
    <font>
      <b/>
      <sz val="12"/>
      <color rgb="FF960000"/>
      <name val="Trebuchet MS"/>
    </font>
    <font>
      <sz val="8"/>
      <color rgb="FF003366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505050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i/>
      <sz val="8"/>
      <color rgb="FF0000FF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2D2D2"/>
      </patternFill>
    </fill>
  </fills>
  <borders count="5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13" fillId="0" borderId="0"/>
  </cellStyleXfs>
  <cellXfs count="55">
    <xf numFmtId="0" fontId="0" fillId="0" borderId="0" xfId="0"/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4" fontId="3" fillId="0" borderId="0" xfId="0" applyNumberFormat="1" applyFont="1" applyAlignme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4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4" xfId="0" applyFont="1" applyBorder="1" applyAlignment="1" applyProtection="1">
      <alignment horizontal="center" vertical="center"/>
    </xf>
    <xf numFmtId="49" fontId="0" fillId="0" borderId="4" xfId="0" applyNumberFormat="1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center" vertical="center" wrapText="1"/>
    </xf>
    <xf numFmtId="164" fontId="0" fillId="0" borderId="4" xfId="0" applyNumberFormat="1" applyFont="1" applyBorder="1" applyAlignment="1" applyProtection="1">
      <alignment vertical="center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4" fontId="0" fillId="0" borderId="4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</xf>
    <xf numFmtId="164" fontId="7" fillId="0" borderId="0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center" vertical="center"/>
    </xf>
    <xf numFmtId="49" fontId="9" fillId="0" borderId="4" xfId="0" applyNumberFormat="1" applyFont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horizontal="center" vertical="center" wrapText="1"/>
    </xf>
    <xf numFmtId="164" fontId="9" fillId="0" borderId="4" xfId="0" applyNumberFormat="1" applyFont="1" applyBorder="1" applyAlignment="1" applyProtection="1">
      <alignment vertical="center"/>
    </xf>
    <xf numFmtId="4" fontId="9" fillId="2" borderId="4" xfId="0" applyNumberFormat="1" applyFont="1" applyFill="1" applyBorder="1" applyAlignment="1" applyProtection="1">
      <alignment vertical="center"/>
      <protection locked="0"/>
    </xf>
    <xf numFmtId="4" fontId="9" fillId="0" borderId="4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0" fillId="0" borderId="4" xfId="0" applyNumberFormat="1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</xf>
    <xf numFmtId="164" fontId="0" fillId="0" borderId="0" xfId="0" applyNumberFormat="1" applyFont="1" applyBorder="1" applyAlignment="1" applyProtection="1">
      <alignment vertical="center"/>
    </xf>
    <xf numFmtId="4" fontId="0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vertical="center"/>
    </xf>
    <xf numFmtId="0" fontId="0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/>
    <xf numFmtId="0" fontId="9" fillId="0" borderId="4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Normal="100" workbookViewId="0">
      <selection activeCell="M8" sqref="M8"/>
    </sheetView>
  </sheetViews>
  <sheetFormatPr defaultRowHeight="15" x14ac:dyDescent="0.25"/>
  <cols>
    <col min="1" max="1" width="15.5703125" customWidth="1"/>
    <col min="2" max="2" width="7.5703125" customWidth="1"/>
    <col min="3" max="3" width="14.42578125" customWidth="1"/>
    <col min="4" max="4" width="52.140625" customWidth="1"/>
    <col min="5" max="5" width="9.5703125" customWidth="1"/>
    <col min="6" max="6" width="11.5703125" customWidth="1"/>
    <col min="7" max="7" width="13.42578125" customWidth="1"/>
    <col min="8" max="8" width="11" bestFit="1" customWidth="1"/>
    <col min="9" max="9" width="21.85546875" customWidth="1"/>
  </cols>
  <sheetData>
    <row r="1" spans="1:9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4" t="s">
        <v>8</v>
      </c>
    </row>
    <row r="2" spans="1:9" ht="18" x14ac:dyDescent="0.35">
      <c r="A2" s="5" t="s">
        <v>9</v>
      </c>
      <c r="B2" s="6"/>
      <c r="C2" s="6"/>
      <c r="D2" s="6"/>
      <c r="E2" s="6"/>
      <c r="F2" s="6"/>
      <c r="G2" s="7"/>
      <c r="H2" s="8">
        <f>BI2</f>
        <v>0</v>
      </c>
      <c r="I2" s="6"/>
    </row>
    <row r="3" spans="1:9" ht="18" x14ac:dyDescent="0.35">
      <c r="A3" s="9"/>
      <c r="B3" s="10" t="s">
        <v>10</v>
      </c>
      <c r="C3" s="11" t="s">
        <v>11</v>
      </c>
      <c r="D3" s="11" t="s">
        <v>12</v>
      </c>
      <c r="E3" s="9"/>
      <c r="F3" s="9"/>
      <c r="G3" s="12"/>
      <c r="H3" s="13">
        <f>BI3</f>
        <v>0</v>
      </c>
      <c r="I3" s="9"/>
    </row>
    <row r="4" spans="1:9" ht="15.75" x14ac:dyDescent="0.3">
      <c r="A4" s="9"/>
      <c r="B4" s="14" t="s">
        <v>10</v>
      </c>
      <c r="C4" s="15" t="s">
        <v>13</v>
      </c>
      <c r="D4" s="15" t="s">
        <v>14</v>
      </c>
      <c r="E4" s="9"/>
      <c r="F4" s="9"/>
      <c r="G4" s="12"/>
      <c r="H4" s="16">
        <f>BI4</f>
        <v>0</v>
      </c>
      <c r="I4" s="9"/>
    </row>
    <row r="5" spans="1:9" ht="60" x14ac:dyDescent="0.25">
      <c r="A5" s="17">
        <v>1</v>
      </c>
      <c r="B5" s="17" t="s">
        <v>15</v>
      </c>
      <c r="C5" s="18" t="s">
        <v>16</v>
      </c>
      <c r="D5" s="19" t="s">
        <v>17</v>
      </c>
      <c r="E5" s="20" t="s">
        <v>18</v>
      </c>
      <c r="F5" s="21">
        <f>F6+F7</f>
        <v>248.316</v>
      </c>
      <c r="G5" s="22"/>
      <c r="H5" s="23">
        <f>ROUND(G5*F5,2)</f>
        <v>0</v>
      </c>
      <c r="I5" s="19" t="s">
        <v>19</v>
      </c>
    </row>
    <row r="6" spans="1:9" x14ac:dyDescent="0.25">
      <c r="A6" s="48"/>
      <c r="B6" s="25" t="s">
        <v>20</v>
      </c>
      <c r="C6" s="26" t="s">
        <v>21</v>
      </c>
      <c r="D6" s="40" t="s">
        <v>111</v>
      </c>
      <c r="E6" s="24"/>
      <c r="F6" s="28">
        <f>F14*0.06</f>
        <v>192.78</v>
      </c>
      <c r="G6" s="29"/>
      <c r="H6" s="24"/>
      <c r="I6" s="24"/>
    </row>
    <row r="7" spans="1:9" x14ac:dyDescent="0.25">
      <c r="A7" s="48"/>
      <c r="B7" s="25"/>
      <c r="C7" s="26"/>
      <c r="D7" s="40" t="s">
        <v>110</v>
      </c>
      <c r="E7" s="24"/>
      <c r="F7" s="28">
        <f>F27*0.24</f>
        <v>55.536000000000001</v>
      </c>
      <c r="G7" s="29"/>
      <c r="H7" s="24"/>
      <c r="I7" s="24"/>
    </row>
    <row r="8" spans="1:9" ht="60" x14ac:dyDescent="0.25">
      <c r="A8" s="49">
        <v>2</v>
      </c>
      <c r="B8" s="17" t="s">
        <v>15</v>
      </c>
      <c r="C8" s="18" t="s">
        <v>22</v>
      </c>
      <c r="D8" s="19" t="s">
        <v>23</v>
      </c>
      <c r="E8" s="20" t="s">
        <v>18</v>
      </c>
      <c r="F8" s="21">
        <f>F9</f>
        <v>59.849999999999994</v>
      </c>
      <c r="G8" s="22"/>
      <c r="H8" s="23">
        <f>ROUND(G8*F8,2)</f>
        <v>0</v>
      </c>
      <c r="I8" s="19" t="s">
        <v>19</v>
      </c>
    </row>
    <row r="9" spans="1:9" x14ac:dyDescent="0.25">
      <c r="A9" s="48"/>
      <c r="B9" s="25" t="s">
        <v>20</v>
      </c>
      <c r="C9" s="26" t="s">
        <v>21</v>
      </c>
      <c r="D9" s="27" t="s">
        <v>105</v>
      </c>
      <c r="E9" s="24"/>
      <c r="F9" s="28">
        <f>F32*0.5*0.3</f>
        <v>59.849999999999994</v>
      </c>
      <c r="G9" s="29"/>
      <c r="H9" s="24"/>
      <c r="I9" s="24"/>
    </row>
    <row r="10" spans="1:9" ht="75" x14ac:dyDescent="0.25">
      <c r="A10" s="49">
        <v>3</v>
      </c>
      <c r="B10" s="17" t="s">
        <v>15</v>
      </c>
      <c r="C10" s="18" t="s">
        <v>24</v>
      </c>
      <c r="D10" s="19" t="s">
        <v>25</v>
      </c>
      <c r="E10" s="20" t="s">
        <v>18</v>
      </c>
      <c r="F10" s="21">
        <f>F11</f>
        <v>308.166</v>
      </c>
      <c r="G10" s="22"/>
      <c r="H10" s="23">
        <f>ROUND(G10*F10,2)</f>
        <v>0</v>
      </c>
      <c r="I10" s="19" t="s">
        <v>19</v>
      </c>
    </row>
    <row r="11" spans="1:9" x14ac:dyDescent="0.25">
      <c r="A11" s="48"/>
      <c r="B11" s="25" t="s">
        <v>20</v>
      </c>
      <c r="C11" s="26" t="s">
        <v>21</v>
      </c>
      <c r="D11" s="40" t="s">
        <v>112</v>
      </c>
      <c r="E11" s="24"/>
      <c r="F11" s="28">
        <f>F5+F8</f>
        <v>308.166</v>
      </c>
      <c r="G11" s="29"/>
      <c r="H11" s="24"/>
      <c r="I11" s="24"/>
    </row>
    <row r="12" spans="1:9" ht="45" x14ac:dyDescent="0.25">
      <c r="A12" s="49">
        <v>4</v>
      </c>
      <c r="B12" s="17" t="s">
        <v>15</v>
      </c>
      <c r="C12" s="18" t="s">
        <v>26</v>
      </c>
      <c r="D12" s="19" t="s">
        <v>27</v>
      </c>
      <c r="E12" s="20" t="s">
        <v>18</v>
      </c>
      <c r="F12" s="21">
        <f>F10</f>
        <v>308.166</v>
      </c>
      <c r="G12" s="22"/>
      <c r="H12" s="23">
        <f>ROUND(G12*F12,2)</f>
        <v>0</v>
      </c>
      <c r="I12" s="19" t="s">
        <v>19</v>
      </c>
    </row>
    <row r="13" spans="1:9" x14ac:dyDescent="0.25">
      <c r="A13" s="48"/>
      <c r="B13" s="25" t="s">
        <v>20</v>
      </c>
      <c r="C13" s="26" t="s">
        <v>21</v>
      </c>
      <c r="D13" s="40" t="s">
        <v>113</v>
      </c>
      <c r="E13" s="24"/>
      <c r="F13" s="28">
        <f>F12</f>
        <v>308.166</v>
      </c>
      <c r="G13" s="29"/>
      <c r="H13" s="24"/>
      <c r="I13" s="24"/>
    </row>
    <row r="14" spans="1:9" ht="30" x14ac:dyDescent="0.25">
      <c r="A14" s="49">
        <v>5</v>
      </c>
      <c r="B14" s="17" t="s">
        <v>15</v>
      </c>
      <c r="C14" s="18" t="s">
        <v>28</v>
      </c>
      <c r="D14" s="19" t="s">
        <v>29</v>
      </c>
      <c r="E14" s="20" t="s">
        <v>30</v>
      </c>
      <c r="F14" s="21">
        <f>F16</f>
        <v>3213</v>
      </c>
      <c r="G14" s="22"/>
      <c r="H14" s="23">
        <f>ROUND(G14*F14,2)</f>
        <v>0</v>
      </c>
      <c r="I14" s="19" t="s">
        <v>19</v>
      </c>
    </row>
    <row r="15" spans="1:9" ht="15.75" x14ac:dyDescent="0.3">
      <c r="A15" s="50"/>
      <c r="B15" s="14" t="s">
        <v>10</v>
      </c>
      <c r="C15" s="15" t="s">
        <v>31</v>
      </c>
      <c r="D15" s="15" t="s">
        <v>32</v>
      </c>
      <c r="E15" s="9"/>
      <c r="F15" s="9"/>
      <c r="G15" s="12"/>
      <c r="H15" s="16">
        <f>BI15</f>
        <v>0</v>
      </c>
      <c r="I15" s="9"/>
    </row>
    <row r="16" spans="1:9" ht="90" x14ac:dyDescent="0.25">
      <c r="A16" s="49">
        <v>6</v>
      </c>
      <c r="B16" s="17" t="s">
        <v>15</v>
      </c>
      <c r="C16" s="18" t="s">
        <v>33</v>
      </c>
      <c r="D16" s="19" t="s">
        <v>34</v>
      </c>
      <c r="E16" s="20" t="s">
        <v>30</v>
      </c>
      <c r="F16" s="21">
        <v>3213</v>
      </c>
      <c r="G16" s="22"/>
      <c r="H16" s="23">
        <f>ROUND(G16*F16,2)</f>
        <v>0</v>
      </c>
      <c r="I16" s="19" t="s">
        <v>19</v>
      </c>
    </row>
    <row r="17" spans="1:9" x14ac:dyDescent="0.25">
      <c r="A17" s="51">
        <v>7</v>
      </c>
      <c r="B17" s="30" t="s">
        <v>35</v>
      </c>
      <c r="C17" s="31" t="s">
        <v>36</v>
      </c>
      <c r="D17" s="32" t="s">
        <v>37</v>
      </c>
      <c r="E17" s="33" t="s">
        <v>38</v>
      </c>
      <c r="F17" s="34">
        <f>F18</f>
        <v>1413.7200000000003</v>
      </c>
      <c r="G17" s="35"/>
      <c r="H17" s="36">
        <f>ROUND(G17*F17,2)</f>
        <v>0</v>
      </c>
      <c r="I17" s="32" t="s">
        <v>19</v>
      </c>
    </row>
    <row r="18" spans="1:9" x14ac:dyDescent="0.25">
      <c r="A18" s="48"/>
      <c r="B18" s="25" t="s">
        <v>20</v>
      </c>
      <c r="C18" s="26" t="s">
        <v>21</v>
      </c>
      <c r="D18" s="27" t="s">
        <v>107</v>
      </c>
      <c r="E18" s="24"/>
      <c r="F18" s="28">
        <f>F16*0.25*1.6*1.1</f>
        <v>1413.7200000000003</v>
      </c>
      <c r="G18" s="29"/>
      <c r="H18" s="24"/>
      <c r="I18" s="24"/>
    </row>
    <row r="19" spans="1:9" ht="27" x14ac:dyDescent="0.25">
      <c r="A19" s="51">
        <v>8</v>
      </c>
      <c r="B19" s="30" t="s">
        <v>35</v>
      </c>
      <c r="C19" s="31" t="s">
        <v>39</v>
      </c>
      <c r="D19" s="32" t="s">
        <v>40</v>
      </c>
      <c r="E19" s="33" t="s">
        <v>41</v>
      </c>
      <c r="F19" s="34">
        <f>F21</f>
        <v>141.37200000000001</v>
      </c>
      <c r="G19" s="35"/>
      <c r="H19" s="36">
        <f>ROUND(G19*F19,2)</f>
        <v>0</v>
      </c>
      <c r="I19" s="32" t="s">
        <v>19</v>
      </c>
    </row>
    <row r="20" spans="1:9" ht="27" x14ac:dyDescent="0.25">
      <c r="A20" s="52"/>
      <c r="B20" s="37" t="s">
        <v>42</v>
      </c>
      <c r="C20" s="6"/>
      <c r="D20" s="38" t="s">
        <v>43</v>
      </c>
      <c r="E20" s="6"/>
      <c r="F20" s="6"/>
      <c r="G20" s="7"/>
      <c r="H20" s="6"/>
      <c r="I20" s="6"/>
    </row>
    <row r="21" spans="1:9" x14ac:dyDescent="0.25">
      <c r="A21" s="48"/>
      <c r="B21" s="25" t="s">
        <v>20</v>
      </c>
      <c r="C21" s="26" t="s">
        <v>21</v>
      </c>
      <c r="D21" s="27" t="s">
        <v>106</v>
      </c>
      <c r="E21" s="24"/>
      <c r="F21" s="28">
        <f>F16*0.04*1.1</f>
        <v>141.37200000000001</v>
      </c>
      <c r="G21" s="29"/>
      <c r="H21" s="24"/>
      <c r="I21" s="24"/>
    </row>
    <row r="22" spans="1:9" ht="30" x14ac:dyDescent="0.25">
      <c r="A22" s="53">
        <v>9</v>
      </c>
      <c r="B22" s="42" t="s">
        <v>15</v>
      </c>
      <c r="C22" s="47">
        <v>564851111</v>
      </c>
      <c r="D22" s="43" t="s">
        <v>114</v>
      </c>
      <c r="E22" s="44" t="s">
        <v>30</v>
      </c>
      <c r="F22" s="45">
        <f>F27</f>
        <v>231.4</v>
      </c>
      <c r="G22" s="46"/>
      <c r="H22" s="23">
        <f t="shared" ref="H22:H28" si="0">ROUND(G22*F22,2)</f>
        <v>0</v>
      </c>
      <c r="I22" s="19" t="s">
        <v>19</v>
      </c>
    </row>
    <row r="23" spans="1:9" ht="45" x14ac:dyDescent="0.25">
      <c r="A23" s="49">
        <v>10</v>
      </c>
      <c r="B23" s="17" t="s">
        <v>15</v>
      </c>
      <c r="C23" s="18" t="s">
        <v>44</v>
      </c>
      <c r="D23" s="19" t="s">
        <v>45</v>
      </c>
      <c r="E23" s="20" t="s">
        <v>30</v>
      </c>
      <c r="F23" s="21">
        <f>F16</f>
        <v>3213</v>
      </c>
      <c r="G23" s="22"/>
      <c r="H23" s="23">
        <f t="shared" si="0"/>
        <v>0</v>
      </c>
      <c r="I23" s="19" t="s">
        <v>19</v>
      </c>
    </row>
    <row r="24" spans="1:9" ht="45" x14ac:dyDescent="0.25">
      <c r="A24" s="49">
        <v>11</v>
      </c>
      <c r="B24" s="17" t="s">
        <v>15</v>
      </c>
      <c r="C24" s="18" t="s">
        <v>46</v>
      </c>
      <c r="D24" s="19" t="s">
        <v>47</v>
      </c>
      <c r="E24" s="20" t="s">
        <v>30</v>
      </c>
      <c r="F24" s="21">
        <f>F25</f>
        <v>3060</v>
      </c>
      <c r="G24" s="22"/>
      <c r="H24" s="23">
        <f t="shared" si="0"/>
        <v>0</v>
      </c>
      <c r="I24" s="19" t="s">
        <v>19</v>
      </c>
    </row>
    <row r="25" spans="1:9" ht="30" x14ac:dyDescent="0.25">
      <c r="A25" s="49">
        <v>12</v>
      </c>
      <c r="B25" s="17" t="s">
        <v>15</v>
      </c>
      <c r="C25" s="18" t="s">
        <v>48</v>
      </c>
      <c r="D25" s="19" t="s">
        <v>49</v>
      </c>
      <c r="E25" s="20" t="s">
        <v>30</v>
      </c>
      <c r="F25" s="21">
        <f>3060</f>
        <v>3060</v>
      </c>
      <c r="G25" s="22"/>
      <c r="H25" s="23">
        <f t="shared" si="0"/>
        <v>0</v>
      </c>
      <c r="I25" s="19" t="s">
        <v>19</v>
      </c>
    </row>
    <row r="26" spans="1:9" ht="60" x14ac:dyDescent="0.25">
      <c r="A26" s="49">
        <v>13</v>
      </c>
      <c r="B26" s="17" t="s">
        <v>15</v>
      </c>
      <c r="C26" s="18" t="s">
        <v>50</v>
      </c>
      <c r="D26" s="19" t="s">
        <v>51</v>
      </c>
      <c r="E26" s="20" t="s">
        <v>30</v>
      </c>
      <c r="F26" s="21">
        <f>F25</f>
        <v>3060</v>
      </c>
      <c r="G26" s="22"/>
      <c r="H26" s="23">
        <f t="shared" si="0"/>
        <v>0</v>
      </c>
      <c r="I26" s="19" t="s">
        <v>19</v>
      </c>
    </row>
    <row r="27" spans="1:9" ht="60" x14ac:dyDescent="0.25">
      <c r="A27" s="49">
        <v>14</v>
      </c>
      <c r="B27" s="17" t="s">
        <v>15</v>
      </c>
      <c r="C27" s="41">
        <v>596211110</v>
      </c>
      <c r="D27" s="19" t="s">
        <v>108</v>
      </c>
      <c r="E27" s="20" t="s">
        <v>30</v>
      </c>
      <c r="F27" s="21">
        <v>231.4</v>
      </c>
      <c r="G27" s="22"/>
      <c r="H27" s="23">
        <f t="shared" si="0"/>
        <v>0</v>
      </c>
      <c r="I27" s="19" t="s">
        <v>19</v>
      </c>
    </row>
    <row r="28" spans="1:9" x14ac:dyDescent="0.25">
      <c r="A28" s="51">
        <v>15</v>
      </c>
      <c r="B28" s="30" t="s">
        <v>35</v>
      </c>
      <c r="C28" s="31"/>
      <c r="D28" s="39" t="s">
        <v>116</v>
      </c>
      <c r="E28" s="33" t="s">
        <v>56</v>
      </c>
      <c r="F28" s="34">
        <f>F27*36.14*1.03</f>
        <v>8613.6798799999997</v>
      </c>
      <c r="G28" s="35"/>
      <c r="H28" s="36">
        <f t="shared" si="0"/>
        <v>0</v>
      </c>
      <c r="I28" s="32" t="s">
        <v>19</v>
      </c>
    </row>
    <row r="29" spans="1:9" ht="15.75" x14ac:dyDescent="0.3">
      <c r="A29" s="50"/>
      <c r="B29" s="14" t="s">
        <v>10</v>
      </c>
      <c r="C29" s="15" t="s">
        <v>52</v>
      </c>
      <c r="D29" s="15" t="s">
        <v>53</v>
      </c>
      <c r="E29" s="9"/>
      <c r="F29" s="9"/>
      <c r="G29" s="12"/>
      <c r="H29" s="16">
        <f>BI29</f>
        <v>0</v>
      </c>
      <c r="I29" s="9"/>
    </row>
    <row r="30" spans="1:9" ht="30" x14ac:dyDescent="0.25">
      <c r="A30" s="49">
        <v>16</v>
      </c>
      <c r="B30" s="17" t="s">
        <v>15</v>
      </c>
      <c r="C30" s="18" t="s">
        <v>54</v>
      </c>
      <c r="D30" s="19" t="s">
        <v>55</v>
      </c>
      <c r="E30" s="20" t="s">
        <v>56</v>
      </c>
      <c r="F30" s="21">
        <v>20</v>
      </c>
      <c r="G30" s="22"/>
      <c r="H30" s="23">
        <f>ROUND(G30*F30,2)</f>
        <v>0</v>
      </c>
      <c r="I30" s="19" t="s">
        <v>19</v>
      </c>
    </row>
    <row r="31" spans="1:9" ht="15.75" x14ac:dyDescent="0.3">
      <c r="A31" s="50"/>
      <c r="B31" s="14" t="s">
        <v>10</v>
      </c>
      <c r="C31" s="15" t="s">
        <v>57</v>
      </c>
      <c r="D31" s="15" t="s">
        <v>58</v>
      </c>
      <c r="E31" s="9"/>
      <c r="F31" s="9"/>
      <c r="G31" s="12"/>
      <c r="H31" s="16">
        <f>BI31</f>
        <v>0</v>
      </c>
      <c r="I31" s="9"/>
    </row>
    <row r="32" spans="1:9" ht="75" x14ac:dyDescent="0.25">
      <c r="A32" s="49">
        <v>17</v>
      </c>
      <c r="B32" s="17" t="s">
        <v>15</v>
      </c>
      <c r="C32" s="18" t="s">
        <v>59</v>
      </c>
      <c r="D32" s="19" t="s">
        <v>60</v>
      </c>
      <c r="E32" s="20" t="s">
        <v>61</v>
      </c>
      <c r="F32" s="21">
        <v>399</v>
      </c>
      <c r="G32" s="22"/>
      <c r="H32" s="23">
        <f>ROUND(G32*F32,2)</f>
        <v>0</v>
      </c>
      <c r="I32" s="19" t="s">
        <v>19</v>
      </c>
    </row>
    <row r="33" spans="1:9" x14ac:dyDescent="0.25">
      <c r="A33" s="51">
        <v>18</v>
      </c>
      <c r="B33" s="30" t="s">
        <v>35</v>
      </c>
      <c r="C33" s="31" t="s">
        <v>62</v>
      </c>
      <c r="D33" s="32" t="s">
        <v>63</v>
      </c>
      <c r="E33" s="33" t="s">
        <v>56</v>
      </c>
      <c r="F33" s="34">
        <f>F32</f>
        <v>399</v>
      </c>
      <c r="G33" s="35"/>
      <c r="H33" s="36">
        <f>ROUND(G33*F33,2)</f>
        <v>0</v>
      </c>
      <c r="I33" s="32" t="s">
        <v>19</v>
      </c>
    </row>
    <row r="34" spans="1:9" ht="30" x14ac:dyDescent="0.25">
      <c r="A34" s="49">
        <v>19</v>
      </c>
      <c r="B34" s="17" t="s">
        <v>15</v>
      </c>
      <c r="C34" s="18" t="s">
        <v>64</v>
      </c>
      <c r="D34" s="19" t="s">
        <v>65</v>
      </c>
      <c r="E34" s="20" t="s">
        <v>18</v>
      </c>
      <c r="F34" s="21">
        <f>F35</f>
        <v>17.954999999999998</v>
      </c>
      <c r="G34" s="22"/>
      <c r="H34" s="23">
        <f>ROUND(G34*F34,2)</f>
        <v>0</v>
      </c>
      <c r="I34" s="19" t="s">
        <v>19</v>
      </c>
    </row>
    <row r="35" spans="1:9" x14ac:dyDescent="0.25">
      <c r="A35" s="48"/>
      <c r="B35" s="25" t="s">
        <v>20</v>
      </c>
      <c r="C35" s="26" t="s">
        <v>21</v>
      </c>
      <c r="D35" s="27" t="s">
        <v>66</v>
      </c>
      <c r="E35" s="24"/>
      <c r="F35" s="28">
        <f>F33*0.15*0.3</f>
        <v>17.954999999999998</v>
      </c>
      <c r="G35" s="29"/>
      <c r="H35" s="24"/>
      <c r="I35" s="24"/>
    </row>
    <row r="36" spans="1:9" ht="45" x14ac:dyDescent="0.25">
      <c r="A36" s="49">
        <v>20</v>
      </c>
      <c r="B36" s="17" t="s">
        <v>15</v>
      </c>
      <c r="C36" s="41">
        <v>113202111</v>
      </c>
      <c r="D36" s="19" t="s">
        <v>115</v>
      </c>
      <c r="E36" s="20" t="s">
        <v>61</v>
      </c>
      <c r="F36" s="21">
        <v>399</v>
      </c>
      <c r="G36" s="22"/>
      <c r="H36" s="23">
        <f>ROUND(G36*F36,2)</f>
        <v>0</v>
      </c>
      <c r="I36" s="19" t="s">
        <v>19</v>
      </c>
    </row>
    <row r="37" spans="1:9" ht="60" x14ac:dyDescent="0.25">
      <c r="A37" s="49">
        <v>21</v>
      </c>
      <c r="B37" s="17" t="s">
        <v>15</v>
      </c>
      <c r="C37" s="41">
        <v>113106121</v>
      </c>
      <c r="D37" s="19" t="s">
        <v>109</v>
      </c>
      <c r="E37" s="20" t="s">
        <v>30</v>
      </c>
      <c r="F37" s="21">
        <f>F27</f>
        <v>231.4</v>
      </c>
      <c r="G37" s="22"/>
      <c r="H37" s="23">
        <f>ROUND(G37*F37,2)</f>
        <v>0</v>
      </c>
      <c r="I37" s="19" t="s">
        <v>19</v>
      </c>
    </row>
    <row r="38" spans="1:9" ht="45" x14ac:dyDescent="0.25">
      <c r="A38" s="49">
        <v>22</v>
      </c>
      <c r="B38" s="17" t="s">
        <v>15</v>
      </c>
      <c r="C38" s="18" t="s">
        <v>67</v>
      </c>
      <c r="D38" s="19" t="s">
        <v>68</v>
      </c>
      <c r="E38" s="20" t="s">
        <v>61</v>
      </c>
      <c r="F38" s="21">
        <f>F39</f>
        <v>162</v>
      </c>
      <c r="G38" s="22"/>
      <c r="H38" s="23">
        <f>ROUND(G38*F38,2)</f>
        <v>0</v>
      </c>
      <c r="I38" s="19" t="s">
        <v>19</v>
      </c>
    </row>
    <row r="39" spans="1:9" x14ac:dyDescent="0.25">
      <c r="A39" s="48"/>
      <c r="B39" s="25" t="s">
        <v>20</v>
      </c>
      <c r="C39" s="26" t="s">
        <v>21</v>
      </c>
      <c r="D39" s="27" t="s">
        <v>104</v>
      </c>
      <c r="E39" s="24"/>
      <c r="F39" s="28">
        <v>162</v>
      </c>
      <c r="G39" s="29"/>
      <c r="H39" s="24"/>
      <c r="I39" s="24"/>
    </row>
    <row r="40" spans="1:9" ht="75" x14ac:dyDescent="0.25">
      <c r="A40" s="49">
        <v>23</v>
      </c>
      <c r="B40" s="17" t="s">
        <v>15</v>
      </c>
      <c r="C40" s="18" t="s">
        <v>69</v>
      </c>
      <c r="D40" s="19" t="s">
        <v>70</v>
      </c>
      <c r="E40" s="20" t="s">
        <v>61</v>
      </c>
      <c r="F40" s="21">
        <f>F38</f>
        <v>162</v>
      </c>
      <c r="G40" s="22"/>
      <c r="H40" s="23">
        <f>ROUND(G40*F40,2)</f>
        <v>0</v>
      </c>
      <c r="I40" s="19" t="s">
        <v>19</v>
      </c>
    </row>
    <row r="41" spans="1:9" x14ac:dyDescent="0.25">
      <c r="A41" s="48"/>
      <c r="B41" s="25" t="s">
        <v>20</v>
      </c>
      <c r="C41" s="26" t="s">
        <v>21</v>
      </c>
      <c r="D41" s="27" t="s">
        <v>104</v>
      </c>
      <c r="E41" s="24"/>
      <c r="F41" s="28">
        <f>F40</f>
        <v>162</v>
      </c>
      <c r="G41" s="29"/>
      <c r="H41" s="24"/>
      <c r="I41" s="24"/>
    </row>
    <row r="42" spans="1:9" ht="30" x14ac:dyDescent="0.25">
      <c r="A42" s="49">
        <v>24</v>
      </c>
      <c r="B42" s="17" t="s">
        <v>15</v>
      </c>
      <c r="C42" s="18" t="s">
        <v>71</v>
      </c>
      <c r="D42" s="19" t="s">
        <v>72</v>
      </c>
      <c r="E42" s="20" t="s">
        <v>61</v>
      </c>
      <c r="F42" s="21">
        <f>F40</f>
        <v>162</v>
      </c>
      <c r="G42" s="22"/>
      <c r="H42" s="23">
        <f>ROUND(G42*F42,2)</f>
        <v>0</v>
      </c>
      <c r="I42" s="19" t="s">
        <v>73</v>
      </c>
    </row>
    <row r="43" spans="1:9" x14ac:dyDescent="0.25">
      <c r="A43" s="48"/>
      <c r="B43" s="25" t="s">
        <v>20</v>
      </c>
      <c r="C43" s="26" t="s">
        <v>21</v>
      </c>
      <c r="D43" s="27" t="s">
        <v>104</v>
      </c>
      <c r="E43" s="24"/>
      <c r="F43" s="28">
        <f>F42</f>
        <v>162</v>
      </c>
      <c r="G43" s="29"/>
      <c r="H43" s="24"/>
      <c r="I43" s="24"/>
    </row>
    <row r="44" spans="1:9" ht="30" x14ac:dyDescent="0.25">
      <c r="A44" s="49">
        <v>25</v>
      </c>
      <c r="B44" s="17" t="s">
        <v>15</v>
      </c>
      <c r="C44" s="18" t="s">
        <v>74</v>
      </c>
      <c r="D44" s="19" t="s">
        <v>75</v>
      </c>
      <c r="E44" s="20" t="s">
        <v>30</v>
      </c>
      <c r="F44" s="21">
        <f>F16</f>
        <v>3213</v>
      </c>
      <c r="G44" s="22"/>
      <c r="H44" s="23">
        <f>ROUND(G44*F44,2)</f>
        <v>0</v>
      </c>
      <c r="I44" s="19" t="s">
        <v>19</v>
      </c>
    </row>
    <row r="45" spans="1:9" ht="75" x14ac:dyDescent="0.25">
      <c r="A45" s="49">
        <v>26</v>
      </c>
      <c r="B45" s="17" t="s">
        <v>15</v>
      </c>
      <c r="C45" s="18" t="s">
        <v>76</v>
      </c>
      <c r="D45" s="19" t="s">
        <v>77</v>
      </c>
      <c r="E45" s="20" t="s">
        <v>30</v>
      </c>
      <c r="F45" s="21">
        <f>F44</f>
        <v>3213</v>
      </c>
      <c r="G45" s="22"/>
      <c r="H45" s="23">
        <f>ROUND(G45*F45,2)</f>
        <v>0</v>
      </c>
      <c r="I45" s="19" t="s">
        <v>19</v>
      </c>
    </row>
    <row r="46" spans="1:9" ht="15.75" x14ac:dyDescent="0.3">
      <c r="A46" s="50"/>
      <c r="B46" s="14" t="s">
        <v>10</v>
      </c>
      <c r="C46" s="15" t="s">
        <v>78</v>
      </c>
      <c r="D46" s="15" t="s">
        <v>79</v>
      </c>
      <c r="E46" s="9"/>
      <c r="F46" s="9"/>
      <c r="G46" s="12"/>
      <c r="H46" s="16">
        <f>BI46</f>
        <v>0</v>
      </c>
      <c r="I46" s="9"/>
    </row>
    <row r="47" spans="1:9" ht="30" x14ac:dyDescent="0.25">
      <c r="A47" s="49" t="s">
        <v>80</v>
      </c>
      <c r="B47" s="17" t="s">
        <v>15</v>
      </c>
      <c r="C47" s="18" t="s">
        <v>81</v>
      </c>
      <c r="D47" s="19" t="s">
        <v>82</v>
      </c>
      <c r="E47" s="20" t="s">
        <v>41</v>
      </c>
      <c r="F47" s="21">
        <f>(F16*0.05*2.2)+(F37*0.25*2)</f>
        <v>469.13000000000005</v>
      </c>
      <c r="G47" s="22"/>
      <c r="H47" s="23">
        <f>ROUND(G47*F47,2)</f>
        <v>0</v>
      </c>
      <c r="I47" s="19" t="s">
        <v>73</v>
      </c>
    </row>
    <row r="48" spans="1:9" ht="18" x14ac:dyDescent="0.35">
      <c r="A48" s="50"/>
      <c r="B48" s="10" t="s">
        <v>10</v>
      </c>
      <c r="C48" s="11" t="s">
        <v>83</v>
      </c>
      <c r="D48" s="11" t="s">
        <v>84</v>
      </c>
      <c r="E48" s="9"/>
      <c r="F48" s="9"/>
      <c r="G48" s="12"/>
      <c r="H48" s="13">
        <f>BI48</f>
        <v>0</v>
      </c>
      <c r="I48" s="9"/>
    </row>
    <row r="49" spans="1:9" ht="15.75" x14ac:dyDescent="0.3">
      <c r="A49" s="50"/>
      <c r="B49" s="14" t="s">
        <v>10</v>
      </c>
      <c r="C49" s="15" t="s">
        <v>85</v>
      </c>
      <c r="D49" s="15" t="s">
        <v>86</v>
      </c>
      <c r="E49" s="9"/>
      <c r="F49" s="9"/>
      <c r="G49" s="12"/>
      <c r="H49" s="16">
        <f>BI49</f>
        <v>0</v>
      </c>
      <c r="I49" s="9"/>
    </row>
    <row r="50" spans="1:9" ht="30" x14ac:dyDescent="0.25">
      <c r="A50" s="49">
        <v>28</v>
      </c>
      <c r="B50" s="17" t="s">
        <v>15</v>
      </c>
      <c r="C50" s="18" t="s">
        <v>87</v>
      </c>
      <c r="D50" s="19" t="s">
        <v>88</v>
      </c>
      <c r="E50" s="20" t="s">
        <v>89</v>
      </c>
      <c r="F50" s="21">
        <v>1</v>
      </c>
      <c r="G50" s="22"/>
      <c r="H50" s="23">
        <f>ROUND(G50*F50,2)</f>
        <v>0</v>
      </c>
      <c r="I50" s="19" t="s">
        <v>19</v>
      </c>
    </row>
    <row r="51" spans="1:9" ht="15.75" x14ac:dyDescent="0.3">
      <c r="A51" s="50"/>
      <c r="B51" s="14" t="s">
        <v>10</v>
      </c>
      <c r="C51" s="15" t="s">
        <v>90</v>
      </c>
      <c r="D51" s="15" t="s">
        <v>91</v>
      </c>
      <c r="E51" s="9"/>
      <c r="F51" s="9"/>
      <c r="G51" s="12"/>
      <c r="H51" s="16">
        <f>BI51</f>
        <v>0</v>
      </c>
      <c r="I51" s="9"/>
    </row>
    <row r="52" spans="1:9" ht="30" x14ac:dyDescent="0.25">
      <c r="A52" s="49">
        <v>29</v>
      </c>
      <c r="B52" s="17" t="s">
        <v>15</v>
      </c>
      <c r="C52" s="18" t="s">
        <v>92</v>
      </c>
      <c r="D52" s="19" t="s">
        <v>93</v>
      </c>
      <c r="E52" s="20" t="s">
        <v>89</v>
      </c>
      <c r="F52" s="21">
        <v>1</v>
      </c>
      <c r="G52" s="22"/>
      <c r="H52" s="23">
        <f>ROUND(G52*F52,2)</f>
        <v>0</v>
      </c>
      <c r="I52" s="19" t="s">
        <v>19</v>
      </c>
    </row>
    <row r="53" spans="1:9" ht="30" x14ac:dyDescent="0.25">
      <c r="A53" s="49">
        <v>30</v>
      </c>
      <c r="B53" s="17" t="s">
        <v>15</v>
      </c>
      <c r="C53" s="18" t="s">
        <v>94</v>
      </c>
      <c r="D53" s="19" t="s">
        <v>95</v>
      </c>
      <c r="E53" s="20" t="s">
        <v>89</v>
      </c>
      <c r="F53" s="21">
        <v>1</v>
      </c>
      <c r="G53" s="22"/>
      <c r="H53" s="23">
        <f>ROUND(G53*F53,2)</f>
        <v>0</v>
      </c>
      <c r="I53" s="19" t="s">
        <v>19</v>
      </c>
    </row>
    <row r="54" spans="1:9" ht="15.75" x14ac:dyDescent="0.3">
      <c r="A54" s="50"/>
      <c r="B54" s="14" t="s">
        <v>10</v>
      </c>
      <c r="C54" s="15" t="s">
        <v>96</v>
      </c>
      <c r="D54" s="15" t="s">
        <v>97</v>
      </c>
      <c r="E54" s="9"/>
      <c r="F54" s="9"/>
      <c r="G54" s="12"/>
      <c r="H54" s="16">
        <f>BI54</f>
        <v>0</v>
      </c>
      <c r="I54" s="9"/>
    </row>
    <row r="55" spans="1:9" ht="30" x14ac:dyDescent="0.25">
      <c r="A55" s="49">
        <v>31</v>
      </c>
      <c r="B55" s="17" t="s">
        <v>15</v>
      </c>
      <c r="C55" s="18" t="s">
        <v>98</v>
      </c>
      <c r="D55" s="19" t="s">
        <v>99</v>
      </c>
      <c r="E55" s="20" t="s">
        <v>89</v>
      </c>
      <c r="F55" s="21">
        <v>1</v>
      </c>
      <c r="G55" s="22"/>
      <c r="H55" s="23">
        <f>ROUND(G55*F55,2)</f>
        <v>0</v>
      </c>
      <c r="I55" s="19" t="s">
        <v>19</v>
      </c>
    </row>
    <row r="56" spans="1:9" ht="15.75" x14ac:dyDescent="0.3">
      <c r="A56" s="50"/>
      <c r="B56" s="14" t="s">
        <v>10</v>
      </c>
      <c r="C56" s="15" t="s">
        <v>100</v>
      </c>
      <c r="D56" s="15" t="s">
        <v>101</v>
      </c>
      <c r="E56" s="9"/>
      <c r="F56" s="9"/>
      <c r="G56" s="12"/>
      <c r="H56" s="16">
        <f>BI56</f>
        <v>0</v>
      </c>
      <c r="I56" s="9"/>
    </row>
    <row r="57" spans="1:9" ht="30" x14ac:dyDescent="0.25">
      <c r="A57" s="49">
        <v>32</v>
      </c>
      <c r="B57" s="17" t="s">
        <v>15</v>
      </c>
      <c r="C57" s="18" t="s">
        <v>102</v>
      </c>
      <c r="D57" s="19" t="s">
        <v>103</v>
      </c>
      <c r="E57" s="20" t="s">
        <v>89</v>
      </c>
      <c r="F57" s="21">
        <v>1</v>
      </c>
      <c r="G57" s="22"/>
      <c r="H57" s="23">
        <f>ROUND(G57*F57,2)</f>
        <v>0</v>
      </c>
      <c r="I57" s="19" t="s">
        <v>19</v>
      </c>
    </row>
    <row r="61" spans="1:9" x14ac:dyDescent="0.25">
      <c r="C61" s="54"/>
      <c r="D61" s="54"/>
    </row>
  </sheetData>
  <pageMargins left="0.25" right="0.25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Jindřich Bareš</dc:creator>
  <cp:lastModifiedBy>Ivan Teuber</cp:lastModifiedBy>
  <cp:lastPrinted>2018-03-21T10:20:59Z</cp:lastPrinted>
  <dcterms:created xsi:type="dcterms:W3CDTF">2017-11-13T11:26:43Z</dcterms:created>
  <dcterms:modified xsi:type="dcterms:W3CDTF">2018-03-21T10:21:17Z</dcterms:modified>
</cp:coreProperties>
</file>